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  <externalReference r:id="rId3"/>
  </externalReferences>
  <calcPr calcId="124519"/>
</workbook>
</file>

<file path=xl/calcChain.xml><?xml version="1.0" encoding="utf-8"?>
<calcChain xmlns="http://schemas.openxmlformats.org/spreadsheetml/2006/main">
  <c r="L8" i="1"/>
  <c r="G8"/>
  <c r="J8" s="1"/>
  <c r="C8"/>
  <c r="I8" l="1"/>
  <c r="E8"/>
  <c r="F8"/>
  <c r="D8"/>
  <c r="H8"/>
  <c r="K8" s="1"/>
  <c r="T8" s="1"/>
  <c r="U8" s="1"/>
</calcChain>
</file>

<file path=xl/sharedStrings.xml><?xml version="1.0" encoding="utf-8"?>
<sst xmlns="http://schemas.openxmlformats.org/spreadsheetml/2006/main" count="25" uniqueCount="25">
  <si>
    <t>№</t>
  </si>
  <si>
    <t>Наименование</t>
  </si>
  <si>
    <t xml:space="preserve">ФЗП за год </t>
  </si>
  <si>
    <t xml:space="preserve">Налоги </t>
  </si>
  <si>
    <t xml:space="preserve">ИТОГО по зар.пл/ с налогами </t>
  </si>
  <si>
    <t xml:space="preserve">содержание школ </t>
  </si>
  <si>
    <t>оплата работ услуг/медосмотр, выкачка</t>
  </si>
  <si>
    <t xml:space="preserve">Общие затраты школ на 2023 год </t>
  </si>
  <si>
    <t xml:space="preserve">Затраты за 1 квартал  </t>
  </si>
  <si>
    <t>в месяц  МБ+РБ</t>
  </si>
  <si>
    <t xml:space="preserve">з/пл  </t>
  </si>
  <si>
    <t>налоги</t>
  </si>
  <si>
    <t>Коомунальные расходы</t>
  </si>
  <si>
    <t>ГСМ /144</t>
  </si>
  <si>
    <t>111  год</t>
  </si>
  <si>
    <t>расход угля</t>
  </si>
  <si>
    <t>эл/энергия год</t>
  </si>
  <si>
    <t>услуги связи год/152</t>
  </si>
  <si>
    <t xml:space="preserve">вода </t>
  </si>
  <si>
    <t>Казахстанская начальная школа</t>
  </si>
  <si>
    <t>тыс.т.</t>
  </si>
  <si>
    <t>в тыс.тенге</t>
  </si>
  <si>
    <t>Кожамбетова С.К.</t>
  </si>
  <si>
    <t>Ашық бюджет 2023 жыл</t>
  </si>
  <si>
    <t>Мектеп меңгерушісі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</si>
</sst>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[$-419]General"/>
  </numFmts>
  <fonts count="14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Tahoma"/>
      <family val="2"/>
      <charset val="204"/>
    </font>
    <font>
      <sz val="12"/>
      <color rgb="FFFF0000"/>
      <name val="Times New Roman"/>
      <family val="1"/>
      <charset val="204"/>
    </font>
    <font>
      <sz val="12"/>
      <color rgb="FFFF0000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6FFFF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5" fontId="8" fillId="0" borderId="0" applyBorder="0" applyProtection="0"/>
  </cellStyleXfs>
  <cellXfs count="94">
    <xf numFmtId="0" fontId="0" fillId="0" borderId="0" xfId="0"/>
    <xf numFmtId="0" fontId="1" fillId="0" borderId="0" xfId="0" applyFont="1"/>
    <xf numFmtId="0" fontId="1" fillId="2" borderId="0" xfId="0" applyFont="1" applyFill="1" applyAlignment="1">
      <alignment horizontal="center"/>
    </xf>
    <xf numFmtId="3" fontId="1" fillId="2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/>
    </xf>
    <xf numFmtId="3" fontId="0" fillId="2" borderId="0" xfId="0" applyNumberFormat="1" applyFill="1" applyAlignment="1">
      <alignment horizontal="center" vertical="center" wrapText="1"/>
    </xf>
    <xf numFmtId="14" fontId="3" fillId="2" borderId="0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49" fontId="0" fillId="2" borderId="0" xfId="0" applyNumberFormat="1" applyFill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3" fontId="5" fillId="2" borderId="3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3" fontId="5" fillId="2" borderId="0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164" fontId="5" fillId="0" borderId="7" xfId="0" applyNumberFormat="1" applyFont="1" applyBorder="1" applyAlignment="1">
      <alignment horizontal="center"/>
    </xf>
    <xf numFmtId="3" fontId="5" fillId="2" borderId="7" xfId="0" applyNumberFormat="1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vertical="center" wrapText="1"/>
    </xf>
    <xf numFmtId="0" fontId="7" fillId="2" borderId="7" xfId="0" applyFont="1" applyFill="1" applyBorder="1" applyAlignment="1">
      <alignment horizontal="center" vertical="center" wrapText="1"/>
    </xf>
    <xf numFmtId="164" fontId="10" fillId="2" borderId="7" xfId="1" applyNumberFormat="1" applyFont="1" applyFill="1" applyBorder="1" applyAlignment="1">
      <alignment vertical="top" wrapText="1"/>
    </xf>
    <xf numFmtId="3" fontId="4" fillId="2" borderId="9" xfId="0" applyNumberFormat="1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vertical="top" wrapText="1"/>
    </xf>
    <xf numFmtId="0" fontId="6" fillId="2" borderId="8" xfId="0" applyFont="1" applyFill="1" applyBorder="1" applyAlignment="1">
      <alignment vertical="top" wrapText="1"/>
    </xf>
    <xf numFmtId="3" fontId="4" fillId="2" borderId="7" xfId="0" applyNumberFormat="1" applyFont="1" applyFill="1" applyBorder="1" applyAlignment="1">
      <alignment horizontal="center" vertical="center" wrapText="1"/>
    </xf>
    <xf numFmtId="164" fontId="0" fillId="2" borderId="7" xfId="0" applyNumberFormat="1" applyFill="1" applyBorder="1" applyAlignment="1">
      <alignment horizontal="center"/>
    </xf>
    <xf numFmtId="0" fontId="0" fillId="2" borderId="0" xfId="0" applyFill="1"/>
    <xf numFmtId="3" fontId="0" fillId="2" borderId="7" xfId="0" applyNumberFormat="1" applyFill="1" applyBorder="1"/>
    <xf numFmtId="3" fontId="4" fillId="2" borderId="7" xfId="0" applyNumberFormat="1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165" fontId="9" fillId="2" borderId="10" xfId="1" applyFont="1" applyFill="1" applyBorder="1" applyAlignment="1">
      <alignment horizontal="center" vertical="center" wrapText="1"/>
    </xf>
    <xf numFmtId="165" fontId="10" fillId="2" borderId="11" xfId="1" applyFont="1" applyFill="1" applyBorder="1" applyAlignment="1">
      <alignment vertical="top" wrapText="1"/>
    </xf>
    <xf numFmtId="0" fontId="4" fillId="2" borderId="0" xfId="0" applyFont="1" applyFill="1"/>
    <xf numFmtId="164" fontId="4" fillId="2" borderId="0" xfId="0" applyNumberFormat="1" applyFont="1" applyFill="1"/>
    <xf numFmtId="3" fontId="4" fillId="2" borderId="0" xfId="0" applyNumberFormat="1" applyFont="1" applyFill="1" applyAlignment="1">
      <alignment horizontal="center"/>
    </xf>
    <xf numFmtId="3" fontId="11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3" fontId="4" fillId="2" borderId="0" xfId="0" applyNumberFormat="1" applyFont="1" applyFill="1" applyAlignment="1">
      <alignment horizontal="center" vertical="center" wrapText="1"/>
    </xf>
    <xf numFmtId="0" fontId="12" fillId="0" borderId="0" xfId="0" applyFont="1"/>
    <xf numFmtId="0" fontId="13" fillId="0" borderId="0" xfId="0" applyFont="1"/>
    <xf numFmtId="164" fontId="13" fillId="0" borderId="0" xfId="0" applyNumberFormat="1" applyFont="1"/>
    <xf numFmtId="3" fontId="13" fillId="2" borderId="0" xfId="0" applyNumberFormat="1" applyFont="1" applyFill="1" applyAlignment="1">
      <alignment horizontal="center"/>
    </xf>
    <xf numFmtId="3" fontId="4" fillId="3" borderId="0" xfId="0" applyNumberFormat="1" applyFont="1" applyFill="1" applyAlignment="1">
      <alignment horizontal="center"/>
    </xf>
    <xf numFmtId="164" fontId="12" fillId="0" borderId="0" xfId="0" applyNumberFormat="1" applyFont="1"/>
    <xf numFmtId="3" fontId="12" fillId="2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4" fillId="0" borderId="0" xfId="0" applyFont="1"/>
    <xf numFmtId="0" fontId="5" fillId="0" borderId="0" xfId="0" applyFont="1"/>
    <xf numFmtId="164" fontId="5" fillId="0" borderId="0" xfId="0" applyNumberFormat="1" applyFont="1"/>
    <xf numFmtId="3" fontId="5" fillId="2" borderId="0" xfId="0" applyNumberFormat="1" applyFont="1" applyFill="1" applyAlignment="1">
      <alignment horizontal="center"/>
    </xf>
    <xf numFmtId="164" fontId="4" fillId="0" borderId="0" xfId="0" applyNumberFormat="1" applyFont="1"/>
    <xf numFmtId="164" fontId="0" fillId="0" borderId="0" xfId="0" applyNumberFormat="1"/>
    <xf numFmtId="3" fontId="0" fillId="2" borderId="0" xfId="0" applyNumberFormat="1" applyFill="1" applyAlignment="1">
      <alignment horizontal="center"/>
    </xf>
    <xf numFmtId="3" fontId="0" fillId="3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3" fontId="5" fillId="2" borderId="3" xfId="0" applyNumberFormat="1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3" fontId="5" fillId="2" borderId="5" xfId="0" applyNumberFormat="1" applyFont="1" applyFill="1" applyBorder="1" applyAlignment="1">
      <alignment horizontal="center" vertical="center" wrapText="1"/>
    </xf>
    <xf numFmtId="3" fontId="5" fillId="2" borderId="0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3" fontId="7" fillId="2" borderId="2" xfId="0" applyNumberFormat="1" applyFont="1" applyFill="1" applyBorder="1" applyAlignment="1">
      <alignment horizontal="center" vertical="center" wrapText="1"/>
    </xf>
    <xf numFmtId="3" fontId="7" fillId="2" borderId="6" xfId="0" applyNumberFormat="1" applyFont="1" applyFill="1" applyBorder="1" applyAlignment="1">
      <alignment horizontal="center" vertical="center" wrapText="1"/>
    </xf>
    <xf numFmtId="3" fontId="7" fillId="2" borderId="9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164" fontId="5" fillId="0" borderId="7" xfId="0" applyNumberFormat="1" applyFont="1" applyBorder="1" applyAlignment="1">
      <alignment horizontal="center"/>
    </xf>
    <xf numFmtId="3" fontId="5" fillId="2" borderId="7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ilimBook/Desktop/&#1054;&#1090;&#1082;&#1088;&#1099;&#1090;&#1099;&#1077;%20&#1073;&#1102;&#1076;&#1078;&#1077;&#1090;&#1099;%202022/&#1040;&#1040;&#1040;1.01.%20&#1058;&#1072;&#1088;&#1080;&#1092;&#1080;&#1082;&#1072;&#1094;&#1080;&#1103;%20%20%202021&#1075;&#1086;&#1076;/&#1064;&#1050;&#1054;&#1051;&#1067;%20&#1064;&#1058;&#1040;&#1058;&#1053;&#1054;&#1045;%20%20&#1085;&#1072;%201.01.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ilimBook/Desktop/&#1058;&#1040;&#1056;&#1048;&#1060;&#1048;&#1050;&#1040;&#1062;&#1048;&#1071;%202023&#1075;&#1075;/&#1064;&#1058;&#1040;&#1058;&#1053;&#1054;&#1045;%20&#1064;&#1050;&#1054;&#1051;&#106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абай"/>
      <sheetName val="Айдабул 29.01"/>
      <sheetName val="айдаб"/>
      <sheetName val="Акколь"/>
      <sheetName val="Аккадыр"/>
      <sheetName val="26.01 Алнксеев"/>
      <sheetName val="Алексеевская"/>
      <sheetName val="Викторовская"/>
      <sheetName val="Березняк 26.01"/>
      <sheetName val="Березняковка"/>
      <sheetName val="Бирлестык"/>
      <sheetName val="Еленовка"/>
      <sheetName val="Доломитово"/>
      <sheetName val=" ЗСШ № 26.01"/>
      <sheetName val="ЗСШ 1"/>
      <sheetName val="ЗКСШ 26.01"/>
      <sheetName val="ЗКСШ"/>
      <sheetName val="ЗСШ 2"/>
      <sheetName val="Исаковка"/>
      <sheetName val="Иглик"/>
      <sheetName val="К-тан 26.01"/>
      <sheetName val="Кызылтан"/>
      <sheetName val="Кызылсая"/>
      <sheetName val="Троицк"/>
      <sheetName val="Молодеж"/>
      <sheetName val="Ортагаш"/>
      <sheetName val="Раздольное"/>
      <sheetName val="26.01 Приречн"/>
      <sheetName val="Приречное"/>
      <sheetName val="ортак"/>
      <sheetName val="Сейфул"/>
      <sheetName val="Куропаткино"/>
      <sheetName val="Садовое"/>
      <sheetName val="Чагли СШ"/>
      <sheetName val="26.01 Симферополь"/>
      <sheetName val="Симферополь"/>
      <sheetName val="1.03 Азат"/>
      <sheetName val="Азат"/>
      <sheetName val="Айдарлы"/>
      <sheetName val="Акан"/>
      <sheetName val="Барат"/>
      <sheetName val="Байтерек"/>
      <sheetName val="булак нш"/>
      <sheetName val="Гранит"/>
      <sheetName val="Зареч"/>
      <sheetName val="Донг"/>
      <sheetName val="Жолд"/>
      <sheetName val="Жылым"/>
      <sheetName val="Караб"/>
      <sheetName val="Казахстан"/>
      <sheetName val="Кр.Кордон"/>
      <sheetName val="26.01 Карлык"/>
      <sheetName val="Карлык"/>
      <sheetName val="Кост"/>
      <sheetName val="Кошкарбай"/>
      <sheetName val="Чаглинская ОШ"/>
      <sheetName val="Кенеткуль"/>
      <sheetName val="26.01 Коктерек"/>
      <sheetName val="Коктер"/>
      <sheetName val="К-егис"/>
      <sheetName val="Васильковка"/>
      <sheetName val="Мало-тюкты"/>
      <sheetName val="Первом"/>
      <sheetName val="26.01 Пухальск"/>
      <sheetName val="Пухальск"/>
      <sheetName val="Красиловка"/>
      <sheetName val="Богенб"/>
      <sheetName val="Уялы"/>
      <sheetName val="карсак"/>
      <sheetName val="караузек"/>
      <sheetName val="ивановская"/>
      <sheetName val="жанаул"/>
      <sheetName val="павл"/>
      <sheetName val="уголки"/>
      <sheetName val="карагай"/>
      <sheetName val="Свод "/>
      <sheetName val="разница"/>
      <sheetName val="свод в разрез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>
        <row r="6">
          <cell r="J6">
            <v>12873168.007379351</v>
          </cell>
        </row>
        <row r="47">
          <cell r="J47">
            <v>970772.16614128044</v>
          </cell>
        </row>
      </sheetData>
      <sheetData sheetId="76" refreshError="1"/>
      <sheetData sheetId="7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Айдаб 15.01.без сторож"/>
      <sheetName val="Айдаб"/>
      <sheetName val="Абай"/>
      <sheetName val="Акколь"/>
      <sheetName val="Аккадыр"/>
      <sheetName val="Алексеевка"/>
      <sheetName val="15.01 Виктровка без сторож"/>
      <sheetName val="Викторовская"/>
      <sheetName val="Еликты"/>
      <sheetName val="Бирлестык"/>
      <sheetName val="Еленовка 15.01.без сторож"/>
      <sheetName val="Еленовка"/>
      <sheetName val="01.03 Доломитово без повара"/>
      <sheetName val="Доломитово"/>
      <sheetName val="ЗСШ №1"/>
      <sheetName val="ЗКСШ"/>
      <sheetName val="ЗСШ №2"/>
      <sheetName val="Исаковка"/>
      <sheetName val="Иглик"/>
      <sheetName val="К-тан "/>
      <sheetName val="Кызылсая"/>
      <sheetName val="Троицк"/>
      <sheetName val="Молодеж"/>
      <sheetName val="ортагаш"/>
      <sheetName val="озен"/>
      <sheetName val="Приречн"/>
      <sheetName val="ортак"/>
      <sheetName val="Сейфул"/>
      <sheetName val="Оркен"/>
      <sheetName val="Садовое"/>
      <sheetName val="Чаглинка СШ"/>
      <sheetName val="Азат"/>
      <sheetName val="Симфероп"/>
      <sheetName val="15.01.Айдарл без сторож"/>
      <sheetName val="Айдарлы"/>
      <sheetName val="Акан"/>
      <sheetName val="Барат"/>
      <sheetName val="Байтерек"/>
      <sheetName val="булак нш"/>
      <sheetName val="Гранит"/>
      <sheetName val="Зареч"/>
      <sheetName val="Донг"/>
      <sheetName val="Жолд"/>
      <sheetName val="Жылым"/>
      <sheetName val="канайби"/>
      <sheetName val="Казахстан"/>
      <sheetName val="15.01 Кр Кордон без сторож"/>
      <sheetName val="Кр.Кордон"/>
      <sheetName val=" Карлык"/>
      <sheetName val="Кост"/>
      <sheetName val="Чаглинская ОШ"/>
      <sheetName val="Кенеткуль"/>
      <sheetName val="Коктерек"/>
      <sheetName val="К-егис"/>
      <sheetName val="Васильковка"/>
      <sheetName val="Мало-тюкты"/>
      <sheetName val="Ескенижал"/>
      <sheetName val="Малика Габд"/>
      <sheetName val="Красиловка"/>
      <sheetName val="Уялы"/>
      <sheetName val="карсак"/>
      <sheetName val="караузек"/>
      <sheetName val="ивановская"/>
      <sheetName val="жанаул"/>
      <sheetName val="павл"/>
      <sheetName val="уголки"/>
      <sheetName val="карагай"/>
      <sheetName val="Свод "/>
      <sheetName val="сторожа "/>
      <sheetName val="водители"/>
      <sheetName val="Инклюз"/>
      <sheetName val="кочегары"/>
      <sheetName val="Лист1"/>
      <sheetName val="расчет на 2023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>
        <row r="7">
          <cell r="L7">
            <v>199861.53775642521</v>
          </cell>
        </row>
        <row r="70">
          <cell r="L70">
            <v>11716.329844214406</v>
          </cell>
        </row>
      </sheetData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W16"/>
  <sheetViews>
    <sheetView tabSelected="1" workbookViewId="0">
      <selection activeCell="H15" sqref="H15"/>
    </sheetView>
  </sheetViews>
  <sheetFormatPr defaultRowHeight="15"/>
  <cols>
    <col min="1" max="1" width="4.5703125" customWidth="1"/>
    <col min="2" max="2" width="35.42578125" customWidth="1"/>
    <col min="3" max="3" width="15.7109375" style="59" hidden="1" customWidth="1"/>
    <col min="4" max="4" width="12.7109375" style="59" hidden="1" customWidth="1"/>
    <col min="5" max="5" width="10.5703125" style="59" hidden="1" customWidth="1"/>
    <col min="6" max="6" width="1" style="59" hidden="1" customWidth="1"/>
    <col min="7" max="8" width="13.7109375" style="60" customWidth="1"/>
    <col min="9" max="9" width="13.140625" style="60" customWidth="1"/>
    <col min="10" max="11" width="14.42578125" style="60" customWidth="1"/>
    <col min="12" max="12" width="15.7109375" style="60" customWidth="1"/>
    <col min="13" max="13" width="12.140625" style="63" customWidth="1"/>
    <col min="14" max="15" width="12.28515625" style="62" customWidth="1"/>
    <col min="16" max="16" width="12" style="62" customWidth="1"/>
    <col min="17" max="17" width="0.28515625" style="62" hidden="1" customWidth="1"/>
    <col min="18" max="18" width="10.5703125" style="62" customWidth="1"/>
    <col min="19" max="19" width="10.7109375" style="62" hidden="1" customWidth="1"/>
    <col min="20" max="20" width="17.85546875" style="5" customWidth="1"/>
    <col min="21" max="21" width="15" customWidth="1"/>
    <col min="22" max="22" width="9.140625" hidden="1" customWidth="1"/>
    <col min="23" max="23" width="20.85546875" customWidth="1"/>
  </cols>
  <sheetData>
    <row r="1" spans="1:23" ht="20.25">
      <c r="A1" s="1"/>
      <c r="B1" s="66" t="s">
        <v>23</v>
      </c>
      <c r="C1" s="66"/>
      <c r="D1" s="66"/>
      <c r="E1" s="66"/>
      <c r="F1" s="66"/>
      <c r="G1" s="66"/>
      <c r="H1" s="66"/>
      <c r="I1" s="66"/>
      <c r="J1" s="66"/>
      <c r="K1" s="2"/>
      <c r="L1" s="3"/>
      <c r="M1" s="4"/>
      <c r="N1" s="2"/>
      <c r="O1" s="2"/>
      <c r="P1" s="2"/>
      <c r="Q1" s="2"/>
      <c r="R1" s="2"/>
      <c r="S1" s="2"/>
    </row>
    <row r="2" spans="1:23"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">
        <v>45001</v>
      </c>
      <c r="Q2" s="7"/>
      <c r="R2" s="7"/>
      <c r="S2" s="7"/>
      <c r="T2" s="8"/>
      <c r="U2" t="s">
        <v>21</v>
      </c>
    </row>
    <row r="3" spans="1:23" ht="15.75">
      <c r="A3" s="9" t="s">
        <v>0</v>
      </c>
      <c r="B3" s="10" t="s">
        <v>1</v>
      </c>
      <c r="C3" s="11"/>
      <c r="D3" s="11"/>
      <c r="E3" s="11"/>
      <c r="F3" s="11"/>
      <c r="G3" s="12" t="s">
        <v>2</v>
      </c>
      <c r="H3" s="68" t="s">
        <v>3</v>
      </c>
      <c r="I3" s="69"/>
      <c r="J3" s="70"/>
      <c r="K3" s="69" t="s">
        <v>4</v>
      </c>
      <c r="L3" s="73" t="s">
        <v>5</v>
      </c>
      <c r="M3" s="74"/>
      <c r="N3" s="74"/>
      <c r="O3" s="74"/>
      <c r="P3" s="75"/>
      <c r="Q3" s="91"/>
      <c r="R3" s="76" t="s">
        <v>6</v>
      </c>
      <c r="S3" s="76"/>
      <c r="T3" s="79" t="s">
        <v>7</v>
      </c>
      <c r="U3" s="82" t="s">
        <v>8</v>
      </c>
      <c r="W3" s="64"/>
    </row>
    <row r="4" spans="1:23" ht="2.25" customHeight="1">
      <c r="A4" s="13"/>
      <c r="B4" s="85"/>
      <c r="C4" s="85"/>
      <c r="D4" s="85"/>
      <c r="E4" s="85"/>
      <c r="F4" s="85"/>
      <c r="G4" s="85"/>
      <c r="H4" s="85"/>
      <c r="I4" s="85"/>
      <c r="J4" s="14"/>
      <c r="K4" s="71"/>
      <c r="L4" s="15"/>
      <c r="M4" s="16"/>
      <c r="N4" s="15"/>
      <c r="O4" s="15"/>
      <c r="P4" s="15"/>
      <c r="Q4" s="92"/>
      <c r="R4" s="77"/>
      <c r="S4" s="77"/>
      <c r="T4" s="80"/>
      <c r="U4" s="83"/>
      <c r="W4" s="64"/>
    </row>
    <row r="5" spans="1:23" ht="15" hidden="1" customHeight="1">
      <c r="A5" s="13"/>
      <c r="B5" s="17"/>
      <c r="C5" s="18"/>
      <c r="D5" s="18"/>
      <c r="E5" s="18"/>
      <c r="F5" s="18"/>
      <c r="G5" s="14"/>
      <c r="H5" s="14"/>
      <c r="I5" s="14"/>
      <c r="J5" s="14"/>
      <c r="K5" s="71"/>
      <c r="L5" s="15"/>
      <c r="M5" s="16"/>
      <c r="N5" s="15"/>
      <c r="O5" s="15"/>
      <c r="P5" s="15"/>
      <c r="Q5" s="92"/>
      <c r="R5" s="77"/>
      <c r="S5" s="77"/>
      <c r="T5" s="80"/>
      <c r="U5" s="83"/>
      <c r="W5" s="64"/>
    </row>
    <row r="6" spans="1:23" ht="30" customHeight="1">
      <c r="A6" s="19"/>
      <c r="B6" s="20"/>
      <c r="C6" s="21"/>
      <c r="D6" s="86" t="s">
        <v>9</v>
      </c>
      <c r="E6" s="86"/>
      <c r="F6" s="86"/>
      <c r="G6" s="22" t="s">
        <v>10</v>
      </c>
      <c r="H6" s="87" t="s">
        <v>11</v>
      </c>
      <c r="I6" s="87"/>
      <c r="J6" s="87"/>
      <c r="K6" s="71"/>
      <c r="L6" s="88" t="s">
        <v>12</v>
      </c>
      <c r="M6" s="88"/>
      <c r="N6" s="88"/>
      <c r="O6" s="88"/>
      <c r="P6" s="89" t="s">
        <v>13</v>
      </c>
      <c r="Q6" s="92"/>
      <c r="R6" s="77"/>
      <c r="S6" s="77"/>
      <c r="T6" s="80"/>
      <c r="U6" s="83"/>
      <c r="W6" s="64"/>
    </row>
    <row r="7" spans="1:23" ht="53.25" customHeight="1">
      <c r="A7" s="19"/>
      <c r="B7" s="20"/>
      <c r="C7" s="21">
        <v>111</v>
      </c>
      <c r="D7" s="21">
        <v>121</v>
      </c>
      <c r="E7" s="21">
        <v>122</v>
      </c>
      <c r="F7" s="21">
        <v>124</v>
      </c>
      <c r="G7" s="22" t="s">
        <v>14</v>
      </c>
      <c r="H7" s="22">
        <v>121</v>
      </c>
      <c r="I7" s="22">
        <v>122</v>
      </c>
      <c r="J7" s="22">
        <v>124</v>
      </c>
      <c r="K7" s="72"/>
      <c r="L7" s="22" t="s">
        <v>15</v>
      </c>
      <c r="M7" s="23" t="s">
        <v>16</v>
      </c>
      <c r="N7" s="24" t="s">
        <v>17</v>
      </c>
      <c r="O7" s="24" t="s">
        <v>18</v>
      </c>
      <c r="P7" s="90"/>
      <c r="Q7" s="93"/>
      <c r="R7" s="78"/>
      <c r="S7" s="78"/>
      <c r="T7" s="81"/>
      <c r="U7" s="84"/>
      <c r="W7" s="65"/>
    </row>
    <row r="8" spans="1:23" s="33" customFormat="1" ht="15.75" customHeight="1">
      <c r="A8" s="37">
        <v>44</v>
      </c>
      <c r="B8" s="38" t="s">
        <v>19</v>
      </c>
      <c r="C8" s="25">
        <f>'[1]Свод '!$J$47/1000</f>
        <v>970.77216614128042</v>
      </c>
      <c r="D8" s="25">
        <f t="shared" ref="D8" si="0">(C8-C8*10%)*6%</f>
        <v>52.421696971629139</v>
      </c>
      <c r="E8" s="25">
        <f t="shared" ref="E8" si="1">(C8-C8*10%)*3.5%</f>
        <v>30.579323233450339</v>
      </c>
      <c r="F8" s="25">
        <f t="shared" ref="F8" si="2">C8*2%</f>
        <v>19.41544332282561</v>
      </c>
      <c r="G8" s="26">
        <f>'[2]Свод '!$L$70</f>
        <v>11716.329844214406</v>
      </c>
      <c r="H8" s="26">
        <f t="shared" ref="H8" si="3">(G8-G8*10%)*6%</f>
        <v>632.68181158757795</v>
      </c>
      <c r="I8" s="26">
        <f t="shared" ref="I8" si="4">(G8-G8*10%)*3.5%</f>
        <v>369.06439009275385</v>
      </c>
      <c r="J8" s="26">
        <f t="shared" ref="J8" si="5">G8*3%</f>
        <v>351.48989532643219</v>
      </c>
      <c r="K8" s="26">
        <f t="shared" ref="K8" si="6">G8+H8+I8+J8</f>
        <v>13069.56594122117</v>
      </c>
      <c r="L8" s="35">
        <f>460+310</f>
        <v>770</v>
      </c>
      <c r="M8" s="36">
        <v>28.2</v>
      </c>
      <c r="N8" s="36">
        <v>155</v>
      </c>
      <c r="O8" s="27">
        <v>0</v>
      </c>
      <c r="P8" s="28"/>
      <c r="Q8" s="29"/>
      <c r="R8" s="30">
        <v>50</v>
      </c>
      <c r="S8" s="30"/>
      <c r="T8" s="31">
        <f t="shared" ref="T8" si="7">K8+L8+M8+N8+O8+Q8+P8+R8+S8</f>
        <v>14072.765941221171</v>
      </c>
      <c r="U8" s="32">
        <f t="shared" ref="U8" si="8">T8/4</f>
        <v>3518.1914853052926</v>
      </c>
      <c r="W8" s="34"/>
    </row>
    <row r="9" spans="1:23" s="33" customFormat="1" ht="15.75">
      <c r="A9" s="39"/>
      <c r="B9" s="39"/>
      <c r="C9" s="40"/>
      <c r="D9" s="40"/>
      <c r="E9" s="40"/>
      <c r="F9" s="40"/>
      <c r="G9" s="41"/>
      <c r="H9" s="41"/>
      <c r="I9" s="41"/>
      <c r="J9" s="41"/>
      <c r="K9" s="41"/>
      <c r="L9" s="42"/>
      <c r="M9" s="42"/>
      <c r="N9" s="43"/>
      <c r="O9" s="44"/>
      <c r="P9" s="43"/>
      <c r="Q9" s="43"/>
      <c r="R9" s="43"/>
      <c r="S9" s="43"/>
      <c r="T9" s="45" t="s">
        <v>20</v>
      </c>
    </row>
    <row r="10" spans="1:23" ht="18.75">
      <c r="A10" s="46"/>
      <c r="B10" s="47" t="s">
        <v>24</v>
      </c>
      <c r="C10" s="48"/>
      <c r="D10" s="48"/>
      <c r="E10" s="48"/>
      <c r="F10" s="48"/>
      <c r="G10" s="49"/>
      <c r="H10" s="49"/>
      <c r="I10" s="49" t="s">
        <v>22</v>
      </c>
      <c r="J10" s="49"/>
      <c r="K10" s="41"/>
      <c r="L10" s="41"/>
      <c r="M10" s="50"/>
      <c r="N10" s="43"/>
      <c r="O10" s="43"/>
      <c r="P10" s="43"/>
      <c r="Q10" s="43"/>
      <c r="R10" s="43"/>
      <c r="S10" s="43"/>
      <c r="T10" s="45"/>
    </row>
    <row r="11" spans="1:23" ht="18.75">
      <c r="A11" s="46"/>
      <c r="B11" s="46"/>
      <c r="C11" s="51"/>
      <c r="D11" s="51"/>
      <c r="E11" s="51"/>
      <c r="F11" s="51"/>
      <c r="G11" s="52"/>
      <c r="H11" s="52"/>
      <c r="I11" s="52"/>
      <c r="J11" s="52"/>
      <c r="K11" s="41"/>
      <c r="L11" s="41"/>
      <c r="M11" s="53"/>
      <c r="N11" s="41"/>
      <c r="O11" s="43"/>
      <c r="P11" s="43"/>
      <c r="Q11" s="43"/>
      <c r="R11" s="43"/>
      <c r="S11" s="43"/>
      <c r="T11" s="45"/>
    </row>
    <row r="12" spans="1:23" ht="15.75">
      <c r="A12" s="54"/>
      <c r="B12" s="55"/>
      <c r="C12" s="56"/>
      <c r="D12" s="56"/>
      <c r="E12" s="56"/>
      <c r="F12" s="56"/>
      <c r="G12" s="57"/>
      <c r="H12" s="57"/>
      <c r="I12" s="57"/>
      <c r="J12" s="57"/>
      <c r="K12" s="57"/>
      <c r="L12" s="57"/>
      <c r="M12" s="50"/>
      <c r="N12" s="43"/>
      <c r="O12" s="43"/>
      <c r="P12" s="43"/>
      <c r="Q12" s="43"/>
      <c r="R12" s="43"/>
      <c r="S12" s="43"/>
      <c r="T12" s="45"/>
    </row>
    <row r="13" spans="1:23" ht="15.75">
      <c r="A13" s="54"/>
      <c r="B13" s="55"/>
      <c r="C13" s="56"/>
      <c r="D13" s="56"/>
      <c r="E13" s="56"/>
      <c r="F13" s="56"/>
      <c r="G13" s="57"/>
      <c r="H13" s="57"/>
      <c r="I13" s="57"/>
      <c r="J13" s="57"/>
      <c r="K13" s="57"/>
      <c r="L13" s="57"/>
      <c r="M13" s="53"/>
      <c r="N13" s="43"/>
      <c r="O13" s="43"/>
      <c r="P13" s="43"/>
      <c r="Q13" s="43"/>
      <c r="R13" s="43"/>
      <c r="S13" s="43"/>
      <c r="T13" s="45"/>
    </row>
    <row r="14" spans="1:23" ht="15.75">
      <c r="A14" s="54"/>
      <c r="B14" s="54"/>
      <c r="C14" s="58"/>
      <c r="D14" s="58"/>
      <c r="E14" s="58"/>
      <c r="F14" s="58"/>
      <c r="G14" s="41"/>
      <c r="H14" s="41"/>
      <c r="I14" s="41"/>
      <c r="J14" s="41"/>
      <c r="K14" s="41"/>
      <c r="L14" s="41"/>
      <c r="M14" s="50"/>
      <c r="N14" s="43"/>
      <c r="O14" s="43"/>
      <c r="P14" s="43"/>
      <c r="Q14" s="43"/>
      <c r="R14" s="43"/>
      <c r="S14" s="43"/>
      <c r="T14" s="45"/>
    </row>
    <row r="15" spans="1:23">
      <c r="M15" s="61"/>
    </row>
    <row r="16" spans="1:23">
      <c r="M16" s="61"/>
    </row>
  </sheetData>
  <mergeCells count="16">
    <mergeCell ref="W3:W7"/>
    <mergeCell ref="B1:J1"/>
    <mergeCell ref="B2:O2"/>
    <mergeCell ref="H3:J3"/>
    <mergeCell ref="K3:K7"/>
    <mergeCell ref="L3:P3"/>
    <mergeCell ref="R3:R7"/>
    <mergeCell ref="S3:S7"/>
    <mergeCell ref="T3:T7"/>
    <mergeCell ref="U3:U7"/>
    <mergeCell ref="B4:I4"/>
    <mergeCell ref="D6:F6"/>
    <mergeCell ref="H6:J6"/>
    <mergeCell ref="L6:O6"/>
    <mergeCell ref="P6:P7"/>
    <mergeCell ref="Q3:Q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2023-03-17T07:39:45Z</dcterms:modified>
</cp:coreProperties>
</file>